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LDF_1ER TRIMESTRE\"/>
    </mc:Choice>
  </mc:AlternateContent>
  <xr:revisionPtr revIDLastSave="0" documentId="13_ncr:1_{71D87CBA-93BD-4BBD-A7EA-0D9C0AC98E23}" xr6:coauthVersionLast="47" xr6:coauthVersionMax="47" xr10:uidLastSave="{00000000-0000-0000-0000-000000000000}"/>
  <bookViews>
    <workbookView xWindow="555" yWindow="0" windowWidth="25110" windowHeight="153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0" l="1"/>
  <c r="G26" i="9"/>
  <c r="D26" i="9"/>
  <c r="G10" i="8"/>
  <c r="D10" i="8"/>
  <c r="D20" i="7"/>
  <c r="D21" i="7"/>
  <c r="D22" i="7"/>
  <c r="D23" i="7"/>
  <c r="D24" i="7"/>
  <c r="D25" i="7"/>
  <c r="D26" i="7"/>
  <c r="D27" i="7"/>
  <c r="D19" i="7"/>
  <c r="D12" i="7"/>
  <c r="D13" i="7"/>
  <c r="D14" i="7"/>
  <c r="D15" i="7"/>
  <c r="D16" i="7"/>
  <c r="D17" i="7"/>
  <c r="D11" i="7"/>
  <c r="D49" i="7"/>
  <c r="D34" i="6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G28" i="22"/>
  <c r="F30" i="20"/>
  <c r="E30" i="20"/>
  <c r="B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F29" i="8" l="1"/>
  <c r="E29" i="8"/>
  <c r="G28" i="7"/>
  <c r="F7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<sst xmlns="http://schemas.openxmlformats.org/spreadsheetml/2006/main" count="1023" uniqueCount="604">
  <si>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</si>
  <si>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</si>
  <si>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</si>
  <si>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</si>
  <si>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</si>
  <si>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</si>
  <si>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</si>
  <si>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</si>
  <si>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</si>
  <si>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</si>
  <si>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</si>
  <si>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</si>
  <si>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</si>
  <si>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</si>
  <si>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</si>
  <si>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</si>
  <si>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</si>
  <si>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</si>
  <si>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</si>
  <si>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</si>
  <si>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</si>
  <si>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</si>
  <si>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</si>
  <si>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</si>
  <si>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</si>
  <si>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</si>
  <si>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</si>
  <si>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</si>
  <si>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</si>
  <si>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</si>
  <si>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</si>
  <si>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</si>
  <si>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</si>
  <si>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</si>
  <si>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</si>
  <si>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</si>
  <si>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</si>
  <si>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</si>
  <si>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</si>
  <si>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</si>
  <si>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</si>
  <si>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</si>
  <si>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</si>
  <si>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</si>
  <si>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</si>
  <si>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</si>
  <si>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</si>
  <si>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</si>
  <si>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</si>
  <si>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</si>
  <si>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</si>
  <si>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</si>
  <si>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</si>
  <si>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</si>
  <si>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</si>
  <si>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</si>
  <si>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</si>
  <si>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</si>
  <si>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</si>
  <si>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</si>
  <si>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</si>
  <si>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</si>
  <si>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</si>
  <si>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</si>
  <si>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</si>
  <si>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</si>
  <si>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</si>
  <si>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</si>
  <si>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</si>
  <si>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</si>
  <si>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</si>
  <si>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</si>
  <si>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</si>
  <si>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</si>
  <si>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</si>
  <si>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</si>
  <si>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</si>
  <si>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</si>
  <si>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</si>
  <si>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</si>
  <si>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</si>
  <si>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</si>
  <si>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</si>
  <si>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</si>
  <si>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</si>
  <si>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</si>
  <si>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</si>
  <si>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</si>
  <si>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</si>
  <si>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</si>
  <si>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</si>
  <si>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</si>
  <si>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</si>
  <si>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</si>
  <si>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</si>
  <si>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</si>
  <si>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</si>
  <si>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</si>
  <si>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</si>
  <si>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</si>
  <si>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</si>
  <si>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</si>
  <si>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</si>
  <si>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</si>
  <si>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</si>
  <si>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</si>
  <si>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</si>
  <si>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</si>
  <si>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</si>
  <si>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</si>
  <si>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</si>
  <si>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</si>
  <si>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</si>
  <si>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</si>
  <si>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</si>
  <si>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</si>
  <si>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</si>
  <si>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</si>
  <si>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</si>
  <si>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</si>
  <si>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</si>
  <si>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</si>
  <si>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</si>
  <si>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</si>
  <si>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</si>
  <si>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</si>
  <si>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</si>
  <si>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</si>
  <si>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</si>
  <si>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</si>
  <si>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</si>
  <si>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</si>
  <si>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</si>
  <si>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</si>
  <si>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</si>
  <si>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</si>
  <si>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</si>
  <si>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</si>
  <si>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</si>
  <si>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</si>
  <si>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</si>
  <si>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</si>
  <si>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</si>
  <si>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</si>
  <si>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</si>
  <si>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</si>
  <si>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</si>
  <si>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</si>
  <si>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</si>
  <si>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</si>
  <si>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</si>
  <si>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</si>
  <si>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</si>
  <si>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</si>
  <si>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</si>
  <si>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</si>
  <si>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</si>
  <si>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</si>
  <si>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</si>
  <si>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</si>
  <si>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</si>
  <si>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</si>
  <si>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</si>
  <si>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</si>
  <si>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</si>
  <si>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</si>
  <si>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</si>
  <si>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</si>
  <si>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</si>
  <si>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</si>
  <si>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</si>
  <si>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</si>
  <si>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</si>
  <si>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</si>
  <si>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</si>
  <si>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</si>
  <si>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</si>
  <si>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</si>
  <si>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</si>
  <si>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</si>
  <si>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</si>
  <si>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</si>
  <si>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</si>
  <si>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</si>
  <si>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</si>
  <si>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</si>
  <si>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</si>
  <si>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</si>
  <si>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</si>
  <si>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</si>
  <si>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</si>
  <si>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</si>
  <si>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</si>
  <si>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</si>
  <si>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</si>
  <si>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</si>
  <si>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</si>
  <si>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</si>
  <si>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</si>
  <si>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</si>
  <si>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</si>
  <si>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</si>
  <si>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</si>
  <si>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</si>
  <si>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</si>
  <si>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</si>
  <si>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</si>
  <si>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</si>
  <si>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</si>
  <si>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</si>
  <si>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</si>
  <si>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</si>
  <si>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</si>
  <si>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</si>
  <si>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</si>
  <si>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</si>
  <si>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</si>
  <si>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</si>
  <si>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</si>
  <si>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</si>
  <si>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</si>
  <si>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</si>
  <si>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</si>
  <si>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</si>
  <si>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</si>
  <si>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</si>
  <si>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</si>
  <si>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</si>
  <si>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</si>
  <si>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</si>
  <si>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</si>
  <si>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</si>
  <si>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</si>
  <si>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</si>
  <si>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</si>
  <si>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</si>
  <si>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</si>
  <si>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</si>
  <si>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</si>
  <si>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</si>
  <si>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</si>
  <si>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</si>
  <si>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</si>
  <si>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</si>
  <si>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</si>
  <si>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</si>
  <si>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</si>
  <si>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</si>
  <si>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</si>
  <si>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</si>
  <si>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</si>
  <si>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</si>
  <si>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</si>
  <si>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</si>
  <si>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</si>
  <si>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</si>
  <si>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</si>
  <si>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</si>
  <si>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</si>
  <si>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</si>
  <si>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</si>
  <si>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</si>
  <si>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</si>
  <si>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</si>
  <si>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</si>
  <si>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</si>
  <si>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</si>
  <si>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</si>
  <si>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</si>
  <si>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</si>
  <si>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</si>
  <si>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</si>
  <si>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</si>
  <si>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</si>
  <si>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</si>
  <si>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</si>
  <si>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</si>
  <si>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</si>
  <si>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</si>
  <si>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</si>
  <si>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</si>
  <si>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</si>
  <si>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</si>
  <si>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</si>
  <si>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</si>
  <si>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</si>
  <si>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</si>
  <si>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</si>
  <si>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</si>
  <si>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</si>
  <si>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</si>
  <si>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</si>
  <si>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</si>
  <si>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</si>
  <si>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</si>
  <si>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</si>
  <si>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</si>
  <si>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</si>
  <si>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</si>
  <si>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</si>
  <si>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</si>
  <si>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</si>
  <si>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</si>
  <si>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</si>
  <si>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</si>
  <si>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</si>
  <si>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</si>
  <si>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</si>
  <si>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</si>
  <si>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</si>
  <si>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</si>
  <si>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</si>
  <si>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</si>
  <si>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</si>
  <si>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</si>
  <si>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</si>
  <si>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</si>
  <si>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</si>
  <si>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</si>
  <si>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</si>
  <si>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</si>
  <si>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</si>
  <si>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</si>
  <si>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</si>
  <si>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</si>
  <si>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</si>
  <si>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</si>
  <si>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</si>
  <si>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</si>
  <si>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</si>
  <si>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</si>
  <si>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</si>
  <si>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</si>
  <si>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</si>
  <si>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</si>
  <si>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</si>
  <si>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</si>
  <si>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</si>
  <si>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</si>
  <si>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</si>
  <si>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</si>
  <si>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</si>
  <si>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</si>
  <si>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</si>
  <si>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</si>
  <si>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</si>
  <si>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</si>
  <si>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</si>
  <si>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</si>
  <si>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</si>
  <si>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</si>
  <si>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</si>
  <si>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</si>
  <si>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</si>
  <si>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</si>
  <si>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</si>
  <si>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</si>
  <si>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</si>
  <si>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</si>
  <si>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</si>
  <si>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</si>
  <si>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</si>
  <si>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</si>
  <si>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</si>
  <si>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</si>
  <si>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</si>
  <si>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</si>
  <si>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</si>
  <si>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</si>
  <si>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</si>
  <si>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</si>
  <si>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</si>
  <si>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</si>
  <si>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</si>
  <si>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</si>
  <si>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</si>
  <si>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</si>
  <si>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</si>
  <si>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</si>
  <si>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</si>
  <si>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</si>
  <si>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</si>
  <si>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</si>
  <si>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</si>
  <si>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</si>
  <si>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</si>
  <si>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</si>
  <si>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</si>
  <si>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</si>
  <si>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</si>
  <si>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</si>
  <si>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</si>
  <si>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</si>
  <si>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</si>
  <si>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</si>
  <si>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</si>
  <si>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</si>
  <si>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</si>
  <si>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</si>
  <si>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</si>
  <si>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</si>
  <si>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</si>
  <si>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</si>
  <si>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</si>
  <si>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</si>
  <si>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</si>
  <si>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</si>
  <si>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</si>
  <si>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</si>
  <si>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</si>
  <si>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</si>
  <si>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</si>
  <si>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</si>
  <si>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</si>
  <si>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</si>
  <si>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</si>
  <si>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</si>
  <si>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</si>
  <si>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</si>
  <si>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</si>
  <si>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</si>
  <si>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</si>
  <si>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</si>
  <si>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</si>
  <si>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</si>
  <si>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</si>
  <si>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</si>
  <si>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</si>
  <si>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</si>
  <si>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</si>
  <si>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</si>
  <si>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</si>
  <si>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</si>
  <si>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</si>
  <si>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</si>
  <si>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</si>
  <si>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</si>
  <si>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</si>
  <si>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</si>
  <si>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</si>
  <si>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</si>
  <si>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</si>
  <si>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</si>
  <si>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</si>
  <si>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</si>
  <si>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</si>
  <si>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</si>
  <si>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</si>
  <si>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</si>
  <si>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</si>
  <si>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</si>
  <si>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</si>
  <si>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</si>
  <si>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</si>
  <si>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</si>
  <si>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</si>
  <si>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</si>
  <si>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</si>
  <si>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</si>
  <si>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</si>
  <si>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</si>
  <si>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</si>
  <si>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</si>
  <si>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</si>
  <si>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</si>
  <si>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</si>
  <si>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</si>
  <si>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</si>
  <si>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</si>
  <si>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</si>
  <si>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</si>
  <si>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</si>
  <si>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</si>
  <si>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</si>
  <si>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</si>
  <si>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</si>
  <si>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</si>
  <si>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</si>
  <si>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</si>
  <si>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</si>
  <si>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</si>
  <si>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</si>
  <si>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</si>
  <si>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</si>
  <si>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</si>
  <si>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</si>
  <si>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</si>
  <si>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</si>
  <si>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</si>
  <si>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</si>
  <si>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</si>
  <si>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</si>
  <si>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</si>
  <si>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</si>
  <si>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</si>
  <si>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</si>
  <si>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</si>
  <si>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</si>
  <si>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</si>
  <si>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</si>
  <si>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</si>
  <si>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</si>
  <si>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</si>
  <si>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</si>
  <si>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</si>
  <si>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</si>
  <si>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</si>
  <si>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</si>
  <si>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</si>
  <si>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</si>
  <si>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</si>
  <si>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</si>
  <si>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</si>
  <si>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</si>
  <si>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</si>
  <si>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</si>
  <si>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</si>
  <si>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</si>
  <si>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</si>
  <si>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</si>
  <si>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</si>
  <si>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</si>
  <si>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</si>
  <si>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</si>
  <si>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</si>
  <si>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</si>
  <si>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</si>
  <si>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</si>
  <si>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</si>
  <si>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</si>
  <si>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</si>
  <si>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</si>
  <si>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</si>
  <si>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</si>
  <si>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</si>
  <si>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</si>
  <si>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</si>
  <si>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</si>
  <si>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</si>
  <si>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</si>
  <si>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</si>
  <si>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</si>
  <si>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</si>
  <si>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</si>
  <si>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</si>
  <si>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</si>
  <si>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</si>
  <si>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</si>
  <si>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</si>
  <si>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</si>
  <si>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</si>
  <si>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</si>
  <si>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</si>
  <si>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</si>
  <si>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</si>
  <si>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</si>
  <si>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</si>
  <si>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</si>
  <si>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</si>
  <si>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</si>
  <si>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</si>
  <si>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</si>
  <si>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</si>
  <si>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</si>
  <si>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</si>
  <si>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</si>
  <si>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</si>
  <si>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</si>
  <si>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</si>
  <si>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</si>
  <si>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</si>
  <si>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</si>
  <si>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</si>
  <si>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</si>
  <si>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</si>
  <si>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</si>
  <si>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</si>
  <si>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</si>
  <si>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</si>
  <si>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</si>
  <si>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</si>
  <si>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</si>
  <si>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</si>
  <si>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</si>
  <si>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</si>
  <si>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</si>
  <si>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</si>
  <si>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</si>
  <si>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</si>
  <si>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</si>
  <si>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</si>
  <si>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</si>
  <si>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</si>
  <si>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</si>
  <si>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</si>
  <si>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</si>
  <si>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</si>
  <si>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</si>
  <si>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</si>
  <si>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</si>
  <si>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</si>
  <si>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</si>
  <si>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SALAMANCA PARA LAS MUJERES</t>
  </si>
  <si>
    <t>31120M26M010000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</si>
</sst>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90" zoomScaleNormal="90" workbookViewId="0">
      <selection activeCell="H7" sqref="H7"/>
    </sheetView>
  </sheetViews>
  <sheetFormatPr baseColWidth="10" defaultColWidth="11" defaultRowHeight="15" x14ac:dyDescent="0.25"/>
  <cols>
    <col min="1" max="1" width="73.28515625" customWidth="1"/>
    <col min="2" max="3" width="17.85546875" customWidth="1"/>
    <col min="4" max="4" width="72.7109375" customWidth="1"/>
    <col min="5" max="6" width="18.1406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535415.91</v>
      </c>
      <c r="C9" s="47">
        <f>SUM(C10:C16)</f>
        <v>2100610.9500000002</v>
      </c>
      <c r="D9" s="46" t="s">
        <v>13</v>
      </c>
      <c r="E9" s="47">
        <f>SUM(E10:E18)</f>
        <v>21046.489999999998</v>
      </c>
      <c r="F9" s="47">
        <f>SUM(F10:F18)</f>
        <v>46146.47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47">
        <v>535415.91</v>
      </c>
      <c r="C11" s="47">
        <v>2100610.9500000002</v>
      </c>
      <c r="D11" s="48" t="s">
        <v>17</v>
      </c>
      <c r="E11" s="47">
        <v>10874</v>
      </c>
      <c r="F11" s="47">
        <v>18626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10172.49</v>
      </c>
      <c r="F16" s="47">
        <v>27520.47</v>
      </c>
    </row>
    <row r="17" spans="1:6" x14ac:dyDescent="0.25">
      <c r="A17" s="46" t="s">
        <v>28</v>
      </c>
      <c r="B17" s="47">
        <f>SUM(B18:B24)</f>
        <v>14357.5</v>
      </c>
      <c r="C17" s="47">
        <f>SUM(C18:C24)</f>
        <v>0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437.5</v>
      </c>
      <c r="C19" s="47">
        <v>0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0</v>
      </c>
      <c r="C20" s="47">
        <v>0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13920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549773.41</v>
      </c>
      <c r="C47" s="4">
        <f>C9+C17+C25+C31+C37+C38+C41</f>
        <v>2100610.9500000002</v>
      </c>
      <c r="D47" s="2" t="s">
        <v>87</v>
      </c>
      <c r="E47" s="4">
        <f>E9+E19+E23+E26+E27+E31+E38+E42</f>
        <v>21046.489999999998</v>
      </c>
      <c r="F47" s="4">
        <f>F9+F19+F23+F26+F27+F31+F38+F42</f>
        <v>46146.47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715053.91</v>
      </c>
      <c r="C53" s="47">
        <v>715053.91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25212</v>
      </c>
      <c r="C54" s="47">
        <v>25212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-509284.4</v>
      </c>
      <c r="C55" s="47">
        <v>-509284.4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21046.489999999998</v>
      </c>
      <c r="F59" s="4">
        <f>F47+F57</f>
        <v>46146.47</v>
      </c>
    </row>
    <row r="60" spans="1:6" x14ac:dyDescent="0.25">
      <c r="A60" s="3" t="s">
        <v>107</v>
      </c>
      <c r="B60" s="4">
        <f>SUM(B50:B58)</f>
        <v>230981.51</v>
      </c>
      <c r="C60" s="4">
        <f>SUM(C50:C58)</f>
        <v>230981.51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780754.92</v>
      </c>
      <c r="C62" s="4">
        <f>SUM(C47+C60)</f>
        <v>2331592.46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4296</v>
      </c>
      <c r="F63" s="47">
        <f>SUM(F64:F66)</f>
        <v>4296</v>
      </c>
    </row>
    <row r="64" spans="1:6" x14ac:dyDescent="0.25">
      <c r="A64" s="45"/>
      <c r="B64" s="45"/>
      <c r="C64" s="45"/>
      <c r="D64" s="46" t="s">
        <v>111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112</v>
      </c>
      <c r="E65" s="47">
        <v>4296</v>
      </c>
      <c r="F65" s="47">
        <v>4296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755412.43</v>
      </c>
      <c r="F68" s="47">
        <f>SUM(F69:F73)</f>
        <v>2281149.9900000002</v>
      </c>
    </row>
    <row r="69" spans="1:6" x14ac:dyDescent="0.25">
      <c r="A69" s="53"/>
      <c r="B69" s="45"/>
      <c r="C69" s="45"/>
      <c r="D69" s="46" t="s">
        <v>115</v>
      </c>
      <c r="E69" s="47">
        <v>539593.30000000005</v>
      </c>
      <c r="F69" s="47">
        <v>1999070.03</v>
      </c>
    </row>
    <row r="70" spans="1:6" x14ac:dyDescent="0.25">
      <c r="A70" s="53"/>
      <c r="B70" s="45"/>
      <c r="C70" s="45"/>
      <c r="D70" s="46" t="s">
        <v>116</v>
      </c>
      <c r="E70" s="47">
        <v>215819.13</v>
      </c>
      <c r="F70" s="47">
        <v>282079.96000000002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759708.43</v>
      </c>
      <c r="F79" s="4">
        <f>F63+F68+F75</f>
        <v>2285445.9900000002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780754.92</v>
      </c>
      <c r="F81" s="4">
        <f>F59+F79</f>
        <v>2331592.4600000004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12:C18 B21:C23 C20 C19 B25:C30 C24 B56:C62 E12:F15 E17:F64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18" sqref="D18"/>
    </sheetView>
  </sheetViews>
  <sheetFormatPr baseColWidth="10" defaultColWidth="11" defaultRowHeight="15" x14ac:dyDescent="0.25"/>
  <cols>
    <col min="1" max="1" width="64.85546875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SALAMANCA PARA LAS MUJERES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4843800</v>
      </c>
      <c r="C7" s="119">
        <f t="shared" ref="C7:G7" si="0">SUM(C8:C19)</f>
        <v>4989114</v>
      </c>
      <c r="D7" s="119">
        <f t="shared" si="0"/>
        <v>5138787</v>
      </c>
      <c r="E7" s="119">
        <f t="shared" si="0"/>
        <v>5292951</v>
      </c>
      <c r="F7" s="119">
        <f t="shared" si="0"/>
        <v>5451740</v>
      </c>
      <c r="G7" s="119">
        <f t="shared" si="0"/>
        <v>5615292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ht="30" x14ac:dyDescent="0.25">
      <c r="A14" s="59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4843800</v>
      </c>
      <c r="C17" s="75">
        <v>4989114</v>
      </c>
      <c r="D17" s="75">
        <v>5138787</v>
      </c>
      <c r="E17" s="75">
        <v>5292951</v>
      </c>
      <c r="F17" s="75">
        <v>5451740</v>
      </c>
      <c r="G17" s="75">
        <v>5615292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B21+B7+B28</f>
        <v>4843800</v>
      </c>
      <c r="C31" s="119">
        <f t="shared" ref="C31:G31" si="3">C21+C7+C28</f>
        <v>4989114</v>
      </c>
      <c r="D31" s="119">
        <f t="shared" si="3"/>
        <v>5138787</v>
      </c>
      <c r="E31" s="119">
        <f t="shared" si="3"/>
        <v>5292951</v>
      </c>
      <c r="F31" s="119">
        <f t="shared" si="3"/>
        <v>5451740</v>
      </c>
      <c r="G31" s="119">
        <f t="shared" si="3"/>
        <v>5615292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  <pageSetUpPr fitToPage="1"/>
  </sheetPr>
  <dimension ref="A1:G30"/>
  <sheetViews>
    <sheetView showGridLines="0" zoomScale="75" zoomScaleNormal="75" workbookViewId="0">
      <selection activeCell="C42" sqref="C4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SALAMANCA PARA LAS MUJERES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 t="shared" ref="B7:G7" si="0">SUM(B8:B16)</f>
        <v>4843800</v>
      </c>
      <c r="C7" s="119">
        <f t="shared" si="0"/>
        <v>4989114</v>
      </c>
      <c r="D7" s="119">
        <f t="shared" si="0"/>
        <v>5138787</v>
      </c>
      <c r="E7" s="119">
        <f t="shared" si="0"/>
        <v>5292951</v>
      </c>
      <c r="F7" s="119">
        <f t="shared" si="0"/>
        <v>5451740</v>
      </c>
      <c r="G7" s="119">
        <f t="shared" si="0"/>
        <v>5615292</v>
      </c>
    </row>
    <row r="8" spans="1:7" x14ac:dyDescent="0.25">
      <c r="A8" s="58" t="s">
        <v>493</v>
      </c>
      <c r="B8" s="75">
        <v>3403370</v>
      </c>
      <c r="C8" s="75">
        <v>3505471</v>
      </c>
      <c r="D8" s="75">
        <v>3610635</v>
      </c>
      <c r="E8" s="75">
        <v>3718954</v>
      </c>
      <c r="F8" s="75">
        <v>3830523</v>
      </c>
      <c r="G8" s="75">
        <v>3945439</v>
      </c>
    </row>
    <row r="9" spans="1:7" ht="15.75" customHeight="1" x14ac:dyDescent="0.25">
      <c r="A9" s="58" t="s">
        <v>494</v>
      </c>
      <c r="B9" s="75">
        <v>152000</v>
      </c>
      <c r="C9" s="75">
        <v>156560</v>
      </c>
      <c r="D9" s="75">
        <v>161257</v>
      </c>
      <c r="E9" s="75">
        <v>166095</v>
      </c>
      <c r="F9" s="75">
        <v>171078</v>
      </c>
      <c r="G9" s="75">
        <v>176210</v>
      </c>
    </row>
    <row r="10" spans="1:7" x14ac:dyDescent="0.25">
      <c r="A10" s="58" t="s">
        <v>495</v>
      </c>
      <c r="B10" s="75">
        <v>1237830</v>
      </c>
      <c r="C10" s="75">
        <v>1274965</v>
      </c>
      <c r="D10" s="75">
        <v>1313214</v>
      </c>
      <c r="E10" s="75">
        <v>1352610</v>
      </c>
      <c r="F10" s="75">
        <v>1393188</v>
      </c>
      <c r="G10" s="75">
        <v>1434984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50600</v>
      </c>
      <c r="C12" s="75">
        <v>52118</v>
      </c>
      <c r="D12" s="75">
        <v>53681</v>
      </c>
      <c r="E12" s="75">
        <v>55292</v>
      </c>
      <c r="F12" s="75">
        <v>56951</v>
      </c>
      <c r="G12" s="75">
        <v>58659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4843800</v>
      </c>
      <c r="C29" s="119">
        <f t="shared" ref="C29:G29" si="2">C18+C7</f>
        <v>4989114</v>
      </c>
      <c r="D29" s="119">
        <f t="shared" si="2"/>
        <v>5138787</v>
      </c>
      <c r="E29" s="119">
        <f t="shared" si="2"/>
        <v>5292951</v>
      </c>
      <c r="F29" s="119">
        <f t="shared" si="2"/>
        <v>5451740</v>
      </c>
      <c r="G29" s="119">
        <f t="shared" si="2"/>
        <v>5615292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62" orientation="landscape" horizontalDpi="1200" verticalDpi="1200" r:id="rId1"/>
  <ignoredErrors>
    <ignoredError sqref="B7:G7 B27:G28 B18:G26 B29:G29 B11:G11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B17" sqref="B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SALAMANCA PARA LAS MUJERES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1403823</v>
      </c>
      <c r="C6" s="119">
        <f t="shared" ref="C6:G6" si="0">SUM(C7:C18)</f>
        <v>1362934.99</v>
      </c>
      <c r="D6" s="119">
        <f t="shared" si="0"/>
        <v>1323237.75</v>
      </c>
      <c r="E6" s="119">
        <f t="shared" si="0"/>
        <v>1284696.75</v>
      </c>
      <c r="F6" s="119">
        <f t="shared" si="0"/>
        <v>1247278.5</v>
      </c>
      <c r="G6" s="119">
        <f t="shared" si="0"/>
        <v>1211102.1000000001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1403823</v>
      </c>
      <c r="C16" s="75">
        <v>1362934.99</v>
      </c>
      <c r="D16" s="75">
        <v>1323237.75</v>
      </c>
      <c r="E16" s="75">
        <v>1284696.75</v>
      </c>
      <c r="F16" s="75">
        <v>1247278.5</v>
      </c>
      <c r="G16" s="75">
        <v>1211102.1000000001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1403823</v>
      </c>
      <c r="C30" s="119">
        <f t="shared" ref="C30:G30" si="3">C20+C6+C27</f>
        <v>1362934.99</v>
      </c>
      <c r="D30" s="119">
        <f t="shared" si="3"/>
        <v>1323237.75</v>
      </c>
      <c r="E30" s="119">
        <f t="shared" si="3"/>
        <v>1284696.75</v>
      </c>
      <c r="F30" s="119">
        <f t="shared" si="3"/>
        <v>1247278.5</v>
      </c>
      <c r="G30" s="119">
        <f t="shared" si="3"/>
        <v>1211102.1000000001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5 B17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37" sqref="A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INSTITUTO MUNICIPAL DE SALAMANCA PARA LAS MUJERES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f t="shared" ref="B6:G6" si="0">SUM(B7:B15)</f>
        <v>1403821</v>
      </c>
      <c r="C6" s="119">
        <f t="shared" si="0"/>
        <v>1362933</v>
      </c>
      <c r="D6" s="119">
        <f t="shared" si="0"/>
        <v>1323236</v>
      </c>
      <c r="E6" s="119">
        <f t="shared" si="0"/>
        <v>1284695</v>
      </c>
      <c r="F6" s="119">
        <f t="shared" si="0"/>
        <v>1247277</v>
      </c>
      <c r="G6" s="119">
        <f t="shared" si="0"/>
        <v>671508.8</v>
      </c>
    </row>
    <row r="7" spans="1:7" x14ac:dyDescent="0.25">
      <c r="A7" s="58" t="s">
        <v>493</v>
      </c>
      <c r="B7" s="75">
        <v>986359</v>
      </c>
      <c r="C7" s="75">
        <v>957630</v>
      </c>
      <c r="D7" s="75">
        <v>929738</v>
      </c>
      <c r="E7" s="75">
        <v>902658</v>
      </c>
      <c r="F7" s="75">
        <v>876367</v>
      </c>
      <c r="G7" s="75">
        <v>353583.51</v>
      </c>
    </row>
    <row r="8" spans="1:7" ht="15.75" customHeight="1" x14ac:dyDescent="0.25">
      <c r="A8" s="58" t="s">
        <v>494</v>
      </c>
      <c r="B8" s="75">
        <v>44052</v>
      </c>
      <c r="C8" s="75">
        <v>42769</v>
      </c>
      <c r="D8" s="75">
        <v>41523</v>
      </c>
      <c r="E8" s="75">
        <v>40314</v>
      </c>
      <c r="F8" s="75">
        <v>39140</v>
      </c>
      <c r="G8" s="75">
        <v>23018.71</v>
      </c>
    </row>
    <row r="9" spans="1:7" x14ac:dyDescent="0.25">
      <c r="A9" s="58" t="s">
        <v>495</v>
      </c>
      <c r="B9" s="75">
        <v>358746</v>
      </c>
      <c r="C9" s="75">
        <v>348297</v>
      </c>
      <c r="D9" s="75">
        <v>338152</v>
      </c>
      <c r="E9" s="75">
        <v>328303</v>
      </c>
      <c r="F9" s="75">
        <v>318741</v>
      </c>
      <c r="G9" s="75">
        <v>294906.58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497</v>
      </c>
      <c r="B11" s="75">
        <v>14664</v>
      </c>
      <c r="C11" s="75">
        <v>14237</v>
      </c>
      <c r="D11" s="75">
        <v>13823</v>
      </c>
      <c r="E11" s="75">
        <v>13420</v>
      </c>
      <c r="F11" s="75">
        <v>13029</v>
      </c>
      <c r="G11" s="75">
        <v>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f>B17+B6</f>
        <v>1403821</v>
      </c>
      <c r="C28" s="119">
        <f t="shared" ref="C28:G28" si="2">C17+C6</f>
        <v>1362933</v>
      </c>
      <c r="D28" s="119">
        <f t="shared" si="2"/>
        <v>1323236</v>
      </c>
      <c r="E28" s="119">
        <f t="shared" si="2"/>
        <v>1284695</v>
      </c>
      <c r="F28" s="119">
        <f t="shared" si="2"/>
        <v>1247277</v>
      </c>
      <c r="G28" s="119">
        <f t="shared" si="2"/>
        <v>671508.8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12:G28 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31" sqref="B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INSTITUTO MUNICIPAL DE SALAMANCA PARA LAS MUJERES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SALAMANCA PARA LAS MUJERES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INSTITUTO MUNICIPAL DE SALAMANCA PARA LAS MUJERES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80" zoomScaleNormal="80" workbookViewId="0">
      <selection activeCell="A16" sqref="A16"/>
    </sheetView>
  </sheetViews>
  <sheetFormatPr baseColWidth="10" defaultColWidth="11" defaultRowHeight="15" x14ac:dyDescent="0.25"/>
  <cols>
    <col min="1" max="1" width="64.42578125" customWidth="1"/>
    <col min="2" max="2" width="23.140625" customWidth="1"/>
    <col min="3" max="7" width="18.4257812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46146</v>
      </c>
      <c r="C18" s="108"/>
      <c r="D18" s="108"/>
      <c r="E18" s="108"/>
      <c r="F18" s="4">
        <v>21046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46146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21046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80" zoomScaleNormal="80" workbookViewId="0">
      <selection activeCell="A69" sqref="A69"/>
    </sheetView>
  </sheetViews>
  <sheetFormatPr baseColWidth="10" defaultColWidth="11" defaultRowHeight="15" x14ac:dyDescent="0.25"/>
  <cols>
    <col min="1" max="1" width="98.1406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INSTITUTO MUNICIPAL DE SALAMANCA PARA LAS MUJERES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4843800</v>
      </c>
      <c r="C8" s="14">
        <f>SUM(C9:C11)</f>
        <v>1211102.1000000001</v>
      </c>
      <c r="D8" s="14">
        <f>SUM(D9:D11)</f>
        <v>1211102.1000000001</v>
      </c>
    </row>
    <row r="9" spans="1:4" x14ac:dyDescent="0.25">
      <c r="A9" s="58" t="s">
        <v>197</v>
      </c>
      <c r="B9" s="94">
        <v>4843800</v>
      </c>
      <c r="C9" s="94">
        <v>1211102.1000000001</v>
      </c>
      <c r="D9" s="94">
        <v>1211102.1000000001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4843800</v>
      </c>
      <c r="C13" s="14">
        <f>C14+C15</f>
        <v>671508.8</v>
      </c>
      <c r="D13" s="14">
        <f>D14+D15</f>
        <v>671508.8</v>
      </c>
    </row>
    <row r="14" spans="1:4" x14ac:dyDescent="0.25">
      <c r="A14" s="58" t="s">
        <v>201</v>
      </c>
      <c r="B14" s="94">
        <v>4843800</v>
      </c>
      <c r="C14" s="94">
        <v>671508.8</v>
      </c>
      <c r="D14" s="94">
        <v>671508.8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539593.30000000005</v>
      </c>
      <c r="D21" s="14">
        <f>D8-D13+D17</f>
        <v>539593.30000000005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539593.30000000005</v>
      </c>
      <c r="D23" s="14">
        <f>D21-D11</f>
        <v>539593.30000000005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539593.30000000005</v>
      </c>
      <c r="D25" s="14">
        <f>D23-D17</f>
        <v>539593.30000000005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539593.30000000005</v>
      </c>
      <c r="D33" s="4">
        <f>D25+D29</f>
        <v>539593.30000000005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39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9.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ht="19.5" customHeight="1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ht="19.5" customHeight="1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ht="19.5" customHeight="1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ht="19.5" customHeight="1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ht="19.5" customHeight="1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4843800</v>
      </c>
      <c r="C48" s="96">
        <f>C9</f>
        <v>1211102.1000000001</v>
      </c>
      <c r="D48" s="96">
        <f>D9</f>
        <v>1211102.1000000001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4843800</v>
      </c>
      <c r="C53" s="47">
        <f>C14</f>
        <v>671508.8</v>
      </c>
      <c r="D53" s="47">
        <f>D14</f>
        <v>671508.8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539593.30000000005</v>
      </c>
      <c r="D57" s="4">
        <f>D48+D49-D53+D55</f>
        <v>539593.30000000005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539593.30000000005</v>
      </c>
      <c r="D59" s="4">
        <f>D57-D49</f>
        <v>539593.30000000005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ht="21.75" customHeight="1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E68" sqref="E68"/>
    </sheetView>
  </sheetViews>
  <sheetFormatPr baseColWidth="10" defaultColWidth="11" defaultRowHeight="15" x14ac:dyDescent="0.25"/>
  <cols>
    <col min="1" max="1" width="36.710937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0</v>
      </c>
      <c r="C15" s="47">
        <v>0</v>
      </c>
      <c r="D15" s="47">
        <v>0</v>
      </c>
      <c r="E15" s="47">
        <v>152.1</v>
      </c>
      <c r="F15" s="47">
        <v>152.1</v>
      </c>
      <c r="G15" s="47">
        <f t="shared" si="0"/>
        <v>152.1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4843800</v>
      </c>
      <c r="C34" s="47">
        <v>0</v>
      </c>
      <c r="D34" s="47">
        <f>+B34+C34</f>
        <v>4843800</v>
      </c>
      <c r="E34" s="47">
        <v>1210950</v>
      </c>
      <c r="F34" s="47">
        <v>1210950</v>
      </c>
      <c r="G34" s="47">
        <f t="shared" si="4"/>
        <v>-3632850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4843800</v>
      </c>
      <c r="C41" s="4">
        <f t="shared" si="7"/>
        <v>0</v>
      </c>
      <c r="D41" s="4">
        <f t="shared" si="7"/>
        <v>4843800</v>
      </c>
      <c r="E41" s="4">
        <f t="shared" si="7"/>
        <v>1211102.1000000001</v>
      </c>
      <c r="F41" s="4">
        <f t="shared" si="7"/>
        <v>1211102.1000000001</v>
      </c>
      <c r="G41" s="4">
        <f t="shared" si="7"/>
        <v>-3632697.9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ht="45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ht="30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ht="45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9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ht="30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ht="45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6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ht="30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ht="30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ht="30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ht="30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ht="60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4843800</v>
      </c>
      <c r="C70" s="4">
        <f t="shared" si="16"/>
        <v>0</v>
      </c>
      <c r="D70" s="4">
        <f t="shared" si="16"/>
        <v>4843800</v>
      </c>
      <c r="E70" s="4">
        <f t="shared" si="16"/>
        <v>1211102.1000000001</v>
      </c>
      <c r="F70" s="4">
        <f t="shared" si="16"/>
        <v>1211102.1000000001</v>
      </c>
      <c r="G70" s="4">
        <f t="shared" si="16"/>
        <v>-3632697.9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6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6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ht="30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C21" sqref="C21"/>
    </sheetView>
  </sheetViews>
  <sheetFormatPr baseColWidth="10" defaultColWidth="11" defaultRowHeight="15" x14ac:dyDescent="0.25"/>
  <cols>
    <col min="1" max="1" width="93.7109375" customWidth="1"/>
    <col min="2" max="7" width="21.28515625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INSTITUTO MUNICIPAL DE SALAMANCA PARA LAS MUJERES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4843800</v>
      </c>
      <c r="C9" s="83">
        <f t="shared" si="0"/>
        <v>0</v>
      </c>
      <c r="D9" s="83">
        <f t="shared" si="0"/>
        <v>4843800</v>
      </c>
      <c r="E9" s="83">
        <f t="shared" si="0"/>
        <v>671508.8</v>
      </c>
      <c r="F9" s="83">
        <f t="shared" si="0"/>
        <v>671508.8</v>
      </c>
      <c r="G9" s="83">
        <f t="shared" si="0"/>
        <v>4172291.2</v>
      </c>
    </row>
    <row r="10" spans="1:7" x14ac:dyDescent="0.25">
      <c r="A10" s="84" t="s">
        <v>313</v>
      </c>
      <c r="B10" s="83">
        <f t="shared" ref="B10:G10" si="1">SUM(B11:B17)</f>
        <v>3403370</v>
      </c>
      <c r="C10" s="83">
        <f t="shared" si="1"/>
        <v>0</v>
      </c>
      <c r="D10" s="83">
        <f t="shared" si="1"/>
        <v>3403370</v>
      </c>
      <c r="E10" s="83">
        <f t="shared" si="1"/>
        <v>353583.51</v>
      </c>
      <c r="F10" s="83">
        <f t="shared" si="1"/>
        <v>353583.51</v>
      </c>
      <c r="G10" s="83">
        <f t="shared" si="1"/>
        <v>3049786.49</v>
      </c>
    </row>
    <row r="11" spans="1:7" x14ac:dyDescent="0.25">
      <c r="A11" s="85" t="s">
        <v>314</v>
      </c>
      <c r="B11" s="75">
        <v>2318836</v>
      </c>
      <c r="C11" s="75">
        <v>0</v>
      </c>
      <c r="D11" s="75">
        <f>+B11+C11</f>
        <v>2318836</v>
      </c>
      <c r="E11" s="75">
        <v>320625.94</v>
      </c>
      <c r="F11" s="75">
        <v>320625.94</v>
      </c>
      <c r="G11" s="75">
        <f>D11-E11</f>
        <v>1998210.06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f t="shared" ref="D12:D17" si="2">+B12+C12</f>
        <v>0</v>
      </c>
      <c r="E12" s="75">
        <v>0</v>
      </c>
      <c r="F12" s="75">
        <v>0</v>
      </c>
      <c r="G12" s="75">
        <f t="shared" ref="G12:G17" si="3">D12-E12</f>
        <v>0</v>
      </c>
    </row>
    <row r="13" spans="1:7" x14ac:dyDescent="0.25">
      <c r="A13" s="85" t="s">
        <v>316</v>
      </c>
      <c r="B13" s="75">
        <v>392948</v>
      </c>
      <c r="C13" s="75">
        <v>0</v>
      </c>
      <c r="D13" s="75">
        <f t="shared" si="2"/>
        <v>392948</v>
      </c>
      <c r="E13" s="75">
        <v>3877.57</v>
      </c>
      <c r="F13" s="75">
        <v>3877.57</v>
      </c>
      <c r="G13" s="75">
        <f t="shared" si="3"/>
        <v>389070.43</v>
      </c>
    </row>
    <row r="14" spans="1:7" x14ac:dyDescent="0.25">
      <c r="A14" s="85" t="s">
        <v>317</v>
      </c>
      <c r="B14" s="75">
        <v>432178</v>
      </c>
      <c r="C14" s="75">
        <v>0</v>
      </c>
      <c r="D14" s="75">
        <f t="shared" si="2"/>
        <v>432178</v>
      </c>
      <c r="E14" s="75">
        <v>0</v>
      </c>
      <c r="F14" s="75">
        <v>0</v>
      </c>
      <c r="G14" s="75">
        <f t="shared" si="3"/>
        <v>432178</v>
      </c>
    </row>
    <row r="15" spans="1:7" x14ac:dyDescent="0.25">
      <c r="A15" s="85" t="s">
        <v>318</v>
      </c>
      <c r="B15" s="75">
        <v>259408</v>
      </c>
      <c r="C15" s="75">
        <v>0</v>
      </c>
      <c r="D15" s="75">
        <f t="shared" si="2"/>
        <v>259408</v>
      </c>
      <c r="E15" s="75">
        <v>29080</v>
      </c>
      <c r="F15" s="75">
        <v>29080</v>
      </c>
      <c r="G15" s="75">
        <f t="shared" si="3"/>
        <v>230328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f t="shared" si="2"/>
        <v>0</v>
      </c>
      <c r="E17" s="75">
        <v>0</v>
      </c>
      <c r="F17" s="75">
        <v>0</v>
      </c>
      <c r="G17" s="75">
        <f t="shared" si="3"/>
        <v>0</v>
      </c>
    </row>
    <row r="18" spans="1:7" x14ac:dyDescent="0.25">
      <c r="A18" s="84" t="s">
        <v>321</v>
      </c>
      <c r="B18" s="83">
        <f t="shared" ref="B18:G18" si="4">SUM(B19:B27)</f>
        <v>152000</v>
      </c>
      <c r="C18" s="83">
        <f t="shared" si="4"/>
        <v>0</v>
      </c>
      <c r="D18" s="83">
        <f t="shared" si="4"/>
        <v>152000</v>
      </c>
      <c r="E18" s="83">
        <f t="shared" si="4"/>
        <v>23018.71</v>
      </c>
      <c r="F18" s="83">
        <f t="shared" si="4"/>
        <v>23018.71</v>
      </c>
      <c r="G18" s="83">
        <f t="shared" si="4"/>
        <v>128981.29000000001</v>
      </c>
    </row>
    <row r="19" spans="1:7" x14ac:dyDescent="0.25">
      <c r="A19" s="85" t="s">
        <v>322</v>
      </c>
      <c r="B19" s="75">
        <v>44440</v>
      </c>
      <c r="C19" s="75">
        <v>0</v>
      </c>
      <c r="D19" s="75">
        <f>+B19+C19</f>
        <v>44440</v>
      </c>
      <c r="E19" s="75">
        <v>7968.75</v>
      </c>
      <c r="F19" s="75">
        <v>7968.75</v>
      </c>
      <c r="G19" s="75">
        <f>D19-E19</f>
        <v>36471.25</v>
      </c>
    </row>
    <row r="20" spans="1:7" x14ac:dyDescent="0.25">
      <c r="A20" s="85" t="s">
        <v>323</v>
      </c>
      <c r="B20" s="75">
        <v>7280</v>
      </c>
      <c r="C20" s="75">
        <v>0</v>
      </c>
      <c r="D20" s="75">
        <f t="shared" ref="D20:D27" si="5">+B20+C20</f>
        <v>7280</v>
      </c>
      <c r="E20" s="75">
        <v>914</v>
      </c>
      <c r="F20" s="75">
        <v>914</v>
      </c>
      <c r="G20" s="75">
        <f t="shared" ref="G20:G27" si="6">D20-E20</f>
        <v>6366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325</v>
      </c>
      <c r="B22" s="75">
        <v>15000</v>
      </c>
      <c r="C22" s="75">
        <v>0</v>
      </c>
      <c r="D22" s="75">
        <f t="shared" si="5"/>
        <v>15000</v>
      </c>
      <c r="E22" s="75">
        <v>230</v>
      </c>
      <c r="F22" s="75">
        <v>230</v>
      </c>
      <c r="G22" s="75">
        <f t="shared" si="6"/>
        <v>14770</v>
      </c>
    </row>
    <row r="23" spans="1:7" x14ac:dyDescent="0.25">
      <c r="A23" s="85" t="s">
        <v>326</v>
      </c>
      <c r="B23" s="75">
        <v>5120</v>
      </c>
      <c r="C23" s="75">
        <v>0</v>
      </c>
      <c r="D23" s="75">
        <f t="shared" si="5"/>
        <v>5120</v>
      </c>
      <c r="E23" s="75">
        <v>0</v>
      </c>
      <c r="F23" s="75">
        <v>0</v>
      </c>
      <c r="G23" s="75">
        <f t="shared" si="6"/>
        <v>5120</v>
      </c>
    </row>
    <row r="24" spans="1:7" x14ac:dyDescent="0.25">
      <c r="A24" s="85" t="s">
        <v>327</v>
      </c>
      <c r="B24" s="75">
        <v>50000</v>
      </c>
      <c r="C24" s="75">
        <v>0</v>
      </c>
      <c r="D24" s="75">
        <f t="shared" si="5"/>
        <v>50000</v>
      </c>
      <c r="E24" s="75">
        <v>10000</v>
      </c>
      <c r="F24" s="75">
        <v>10000</v>
      </c>
      <c r="G24" s="75">
        <f t="shared" si="6"/>
        <v>40000</v>
      </c>
    </row>
    <row r="25" spans="1:7" x14ac:dyDescent="0.25">
      <c r="A25" s="85" t="s">
        <v>328</v>
      </c>
      <c r="B25" s="75">
        <v>15000</v>
      </c>
      <c r="C25" s="75">
        <v>0</v>
      </c>
      <c r="D25" s="75">
        <f t="shared" si="5"/>
        <v>15000</v>
      </c>
      <c r="E25" s="75">
        <v>3905.96</v>
      </c>
      <c r="F25" s="75">
        <v>3905.96</v>
      </c>
      <c r="G25" s="75">
        <f t="shared" si="6"/>
        <v>11094.04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330</v>
      </c>
      <c r="B27" s="75">
        <v>15160</v>
      </c>
      <c r="C27" s="75">
        <v>0</v>
      </c>
      <c r="D27" s="75">
        <f t="shared" si="5"/>
        <v>15160</v>
      </c>
      <c r="E27" s="75">
        <v>0</v>
      </c>
      <c r="F27" s="75">
        <v>0</v>
      </c>
      <c r="G27" s="75">
        <f t="shared" si="6"/>
        <v>15160</v>
      </c>
    </row>
    <row r="28" spans="1:7" x14ac:dyDescent="0.25">
      <c r="A28" s="84" t="s">
        <v>331</v>
      </c>
      <c r="B28" s="83">
        <f t="shared" ref="B28:G28" si="7">SUM(B29:B37)</f>
        <v>1237830</v>
      </c>
      <c r="C28" s="83">
        <f t="shared" si="7"/>
        <v>0</v>
      </c>
      <c r="D28" s="83">
        <f t="shared" si="7"/>
        <v>1237830</v>
      </c>
      <c r="E28" s="83">
        <f t="shared" si="7"/>
        <v>294906.58</v>
      </c>
      <c r="F28" s="83">
        <f t="shared" si="7"/>
        <v>294906.58</v>
      </c>
      <c r="G28" s="83">
        <f t="shared" si="7"/>
        <v>942923.41999999993</v>
      </c>
    </row>
    <row r="29" spans="1:7" x14ac:dyDescent="0.25">
      <c r="A29" s="85" t="s">
        <v>332</v>
      </c>
      <c r="B29" s="75">
        <v>49700</v>
      </c>
      <c r="C29" s="75">
        <v>0</v>
      </c>
      <c r="D29" s="75">
        <v>49700</v>
      </c>
      <c r="E29" s="75">
        <v>6032.77</v>
      </c>
      <c r="F29" s="75">
        <v>6032.77</v>
      </c>
      <c r="G29" s="75">
        <f>D29-E29</f>
        <v>43667.229999999996</v>
      </c>
    </row>
    <row r="30" spans="1:7" x14ac:dyDescent="0.25">
      <c r="A30" s="85" t="s">
        <v>333</v>
      </c>
      <c r="B30" s="75">
        <v>219050</v>
      </c>
      <c r="C30" s="75">
        <v>0</v>
      </c>
      <c r="D30" s="75">
        <v>219050</v>
      </c>
      <c r="E30" s="75">
        <v>3480</v>
      </c>
      <c r="F30" s="75">
        <v>3480</v>
      </c>
      <c r="G30" s="75">
        <f t="shared" ref="G30:G37" si="8">D30-E30</f>
        <v>215570</v>
      </c>
    </row>
    <row r="31" spans="1:7" x14ac:dyDescent="0.25">
      <c r="A31" s="85" t="s">
        <v>334</v>
      </c>
      <c r="B31" s="75">
        <v>93600</v>
      </c>
      <c r="C31" s="75">
        <v>0</v>
      </c>
      <c r="D31" s="75">
        <v>93600</v>
      </c>
      <c r="E31" s="75">
        <v>4747</v>
      </c>
      <c r="F31" s="75">
        <v>4747</v>
      </c>
      <c r="G31" s="75">
        <f t="shared" si="8"/>
        <v>88853</v>
      </c>
    </row>
    <row r="32" spans="1:7" x14ac:dyDescent="0.25">
      <c r="A32" s="85" t="s">
        <v>335</v>
      </c>
      <c r="B32" s="75">
        <v>29440</v>
      </c>
      <c r="C32" s="75">
        <v>0</v>
      </c>
      <c r="D32" s="75">
        <v>29440</v>
      </c>
      <c r="E32" s="75">
        <v>1845.03</v>
      </c>
      <c r="F32" s="75">
        <v>1845.03</v>
      </c>
      <c r="G32" s="75">
        <f t="shared" si="8"/>
        <v>27594.97</v>
      </c>
    </row>
    <row r="33" spans="1:7" ht="14.45" customHeight="1" x14ac:dyDescent="0.25">
      <c r="A33" s="85" t="s">
        <v>336</v>
      </c>
      <c r="B33" s="75">
        <v>50400</v>
      </c>
      <c r="C33" s="75">
        <v>0</v>
      </c>
      <c r="D33" s="75">
        <v>50400</v>
      </c>
      <c r="E33" s="75">
        <v>3800.4</v>
      </c>
      <c r="F33" s="75">
        <v>3800.4</v>
      </c>
      <c r="G33" s="75">
        <f t="shared" si="8"/>
        <v>46599.6</v>
      </c>
    </row>
    <row r="34" spans="1:7" ht="14.45" customHeight="1" x14ac:dyDescent="0.25">
      <c r="A34" s="85" t="s">
        <v>337</v>
      </c>
      <c r="B34" s="75">
        <v>8000</v>
      </c>
      <c r="C34" s="75">
        <v>0</v>
      </c>
      <c r="D34" s="75">
        <v>8000</v>
      </c>
      <c r="E34" s="75">
        <v>0</v>
      </c>
      <c r="F34" s="75">
        <v>0</v>
      </c>
      <c r="G34" s="75">
        <f t="shared" si="8"/>
        <v>8000</v>
      </c>
    </row>
    <row r="35" spans="1:7" ht="14.45" customHeight="1" x14ac:dyDescent="0.25">
      <c r="A35" s="85" t="s">
        <v>338</v>
      </c>
      <c r="B35" s="75">
        <v>4160</v>
      </c>
      <c r="C35" s="75">
        <v>0</v>
      </c>
      <c r="D35" s="75">
        <v>4160</v>
      </c>
      <c r="E35" s="75">
        <v>0</v>
      </c>
      <c r="F35" s="75">
        <v>0</v>
      </c>
      <c r="G35" s="75">
        <f t="shared" si="8"/>
        <v>4160</v>
      </c>
    </row>
    <row r="36" spans="1:7" ht="14.45" customHeight="1" x14ac:dyDescent="0.25">
      <c r="A36" s="85" t="s">
        <v>339</v>
      </c>
      <c r="B36" s="75">
        <v>688480</v>
      </c>
      <c r="C36" s="75">
        <v>0</v>
      </c>
      <c r="D36" s="75">
        <v>688480</v>
      </c>
      <c r="E36" s="75">
        <v>267823.99</v>
      </c>
      <c r="F36" s="75">
        <v>267823.99</v>
      </c>
      <c r="G36" s="75">
        <f t="shared" si="8"/>
        <v>420656.01</v>
      </c>
    </row>
    <row r="37" spans="1:7" ht="14.45" customHeight="1" x14ac:dyDescent="0.25">
      <c r="A37" s="85" t="s">
        <v>340</v>
      </c>
      <c r="B37" s="75">
        <v>95000</v>
      </c>
      <c r="C37" s="75">
        <v>0</v>
      </c>
      <c r="D37" s="75">
        <v>95000</v>
      </c>
      <c r="E37" s="75">
        <v>7177.39</v>
      </c>
      <c r="F37" s="75">
        <v>7177.39</v>
      </c>
      <c r="G37" s="75">
        <f t="shared" si="8"/>
        <v>87822.61</v>
      </c>
    </row>
    <row r="38" spans="1:7" x14ac:dyDescent="0.25">
      <c r="A38" s="84" t="s">
        <v>341</v>
      </c>
      <c r="B38" s="83">
        <f t="shared" ref="B38:G38" si="9">SUM(B39:B47)</f>
        <v>0</v>
      </c>
      <c r="C38" s="83">
        <f t="shared" si="9"/>
        <v>0</v>
      </c>
      <c r="D38" s="83">
        <f t="shared" si="9"/>
        <v>0</v>
      </c>
      <c r="E38" s="83">
        <f t="shared" si="9"/>
        <v>0</v>
      </c>
      <c r="F38" s="83">
        <f t="shared" si="9"/>
        <v>0</v>
      </c>
      <c r="G38" s="83">
        <f t="shared" si="9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0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0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10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10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0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0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0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0"/>
        <v>0</v>
      </c>
    </row>
    <row r="48" spans="1:7" x14ac:dyDescent="0.25">
      <c r="A48" s="84" t="s">
        <v>351</v>
      </c>
      <c r="B48" s="83">
        <f t="shared" ref="B48:G48" si="11">SUM(B49:B57)</f>
        <v>50600</v>
      </c>
      <c r="C48" s="83">
        <f t="shared" si="11"/>
        <v>0</v>
      </c>
      <c r="D48" s="83">
        <f t="shared" si="11"/>
        <v>50600</v>
      </c>
      <c r="E48" s="83">
        <f t="shared" si="11"/>
        <v>0</v>
      </c>
      <c r="F48" s="83">
        <f t="shared" si="11"/>
        <v>0</v>
      </c>
      <c r="G48" s="83">
        <f t="shared" si="11"/>
        <v>50600</v>
      </c>
    </row>
    <row r="49" spans="1:7" x14ac:dyDescent="0.25">
      <c r="A49" s="85" t="s">
        <v>352</v>
      </c>
      <c r="B49" s="75">
        <v>50600</v>
      </c>
      <c r="C49" s="75">
        <v>0</v>
      </c>
      <c r="D49" s="75">
        <f>+B49+C49</f>
        <v>50600</v>
      </c>
      <c r="E49" s="75">
        <v>0</v>
      </c>
      <c r="F49" s="75">
        <v>0</v>
      </c>
      <c r="G49" s="75">
        <f>D49-E49</f>
        <v>50600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2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2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2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2"/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2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2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2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2"/>
        <v>0</v>
      </c>
    </row>
    <row r="58" spans="1:7" x14ac:dyDescent="0.25">
      <c r="A58" s="84" t="s">
        <v>361</v>
      </c>
      <c r="B58" s="83">
        <f t="shared" ref="B58:G58" si="13">SUM(B59:B61)</f>
        <v>0</v>
      </c>
      <c r="C58" s="83">
        <f t="shared" si="13"/>
        <v>0</v>
      </c>
      <c r="D58" s="83">
        <f t="shared" si="13"/>
        <v>0</v>
      </c>
      <c r="E58" s="83">
        <f t="shared" si="13"/>
        <v>0</v>
      </c>
      <c r="F58" s="83">
        <f t="shared" si="13"/>
        <v>0</v>
      </c>
      <c r="G58" s="83">
        <f t="shared" si="13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4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4"/>
        <v>0</v>
      </c>
    </row>
    <row r="62" spans="1:7" x14ac:dyDescent="0.25">
      <c r="A62" s="84" t="s">
        <v>365</v>
      </c>
      <c r="B62" s="83">
        <f t="shared" ref="B62:G62" si="15">SUM(B63:B67,B69:B70)</f>
        <v>0</v>
      </c>
      <c r="C62" s="83">
        <f t="shared" si="15"/>
        <v>0</v>
      </c>
      <c r="D62" s="83">
        <f t="shared" si="15"/>
        <v>0</v>
      </c>
      <c r="E62" s="83">
        <f t="shared" si="15"/>
        <v>0</v>
      </c>
      <c r="F62" s="83">
        <f t="shared" si="15"/>
        <v>0</v>
      </c>
      <c r="G62" s="83">
        <f t="shared" si="15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6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6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6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6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6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6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6"/>
        <v>0</v>
      </c>
    </row>
    <row r="71" spans="1:7" x14ac:dyDescent="0.25">
      <c r="A71" s="84" t="s">
        <v>374</v>
      </c>
      <c r="B71" s="83">
        <f t="shared" ref="B71:G71" si="17">SUM(B72:B74)</f>
        <v>0</v>
      </c>
      <c r="C71" s="83">
        <f t="shared" si="17"/>
        <v>0</v>
      </c>
      <c r="D71" s="83">
        <f t="shared" si="17"/>
        <v>0</v>
      </c>
      <c r="E71" s="83">
        <f t="shared" si="17"/>
        <v>0</v>
      </c>
      <c r="F71" s="83">
        <f t="shared" si="17"/>
        <v>0</v>
      </c>
      <c r="G71" s="83">
        <f t="shared" si="17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8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8"/>
        <v>0</v>
      </c>
    </row>
    <row r="75" spans="1:7" x14ac:dyDescent="0.25">
      <c r="A75" s="84" t="s">
        <v>378</v>
      </c>
      <c r="B75" s="83">
        <f t="shared" ref="B75:G75" si="19">SUM(B76:B82)</f>
        <v>0</v>
      </c>
      <c r="C75" s="83">
        <f t="shared" si="19"/>
        <v>0</v>
      </c>
      <c r="D75" s="83">
        <f t="shared" si="19"/>
        <v>0</v>
      </c>
      <c r="E75" s="83">
        <f t="shared" si="19"/>
        <v>0</v>
      </c>
      <c r="F75" s="83">
        <f t="shared" si="19"/>
        <v>0</v>
      </c>
      <c r="G75" s="83">
        <f t="shared" si="19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0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0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0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0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0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0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1">SUM(B85,B93,B103,B113,B123,B133,B137,B146,B150)</f>
        <v>0</v>
      </c>
      <c r="C84" s="83">
        <f t="shared" si="21"/>
        <v>0</v>
      </c>
      <c r="D84" s="83">
        <f t="shared" si="21"/>
        <v>0</v>
      </c>
      <c r="E84" s="83">
        <f t="shared" si="21"/>
        <v>0</v>
      </c>
      <c r="F84" s="83">
        <f t="shared" si="21"/>
        <v>0</v>
      </c>
      <c r="G84" s="83">
        <f t="shared" si="21"/>
        <v>0</v>
      </c>
    </row>
    <row r="85" spans="1:7" x14ac:dyDescent="0.25">
      <c r="A85" s="84" t="s">
        <v>313</v>
      </c>
      <c r="B85" s="83">
        <f t="shared" ref="B85:G85" si="22">SUM(B86:B92)</f>
        <v>0</v>
      </c>
      <c r="C85" s="83">
        <f t="shared" si="22"/>
        <v>0</v>
      </c>
      <c r="D85" s="83">
        <f t="shared" si="22"/>
        <v>0</v>
      </c>
      <c r="E85" s="83">
        <f t="shared" si="22"/>
        <v>0</v>
      </c>
      <c r="F85" s="83">
        <f t="shared" si="22"/>
        <v>0</v>
      </c>
      <c r="G85" s="83">
        <f t="shared" si="22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3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3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3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3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3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3"/>
        <v>0</v>
      </c>
    </row>
    <row r="93" spans="1:7" x14ac:dyDescent="0.25">
      <c r="A93" s="84" t="s">
        <v>321</v>
      </c>
      <c r="B93" s="83">
        <f t="shared" ref="B93:G93" si="24">SUM(B94:B102)</f>
        <v>0</v>
      </c>
      <c r="C93" s="83">
        <f t="shared" si="24"/>
        <v>0</v>
      </c>
      <c r="D93" s="83">
        <f t="shared" si="24"/>
        <v>0</v>
      </c>
      <c r="E93" s="83">
        <f t="shared" si="24"/>
        <v>0</v>
      </c>
      <c r="F93" s="83">
        <f t="shared" si="24"/>
        <v>0</v>
      </c>
      <c r="G93" s="83">
        <f t="shared" si="24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5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5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5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5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5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5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5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5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6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6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6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6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6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6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6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6"/>
        <v>0</v>
      </c>
    </row>
    <row r="113" spans="1:7" x14ac:dyDescent="0.25">
      <c r="A113" s="84" t="s">
        <v>341</v>
      </c>
      <c r="B113" s="83">
        <f t="shared" ref="B113:G113" si="27">SUM(B114:B122)</f>
        <v>0</v>
      </c>
      <c r="C113" s="83">
        <f t="shared" si="27"/>
        <v>0</v>
      </c>
      <c r="D113" s="83">
        <f t="shared" si="27"/>
        <v>0</v>
      </c>
      <c r="E113" s="83">
        <f t="shared" si="27"/>
        <v>0</v>
      </c>
      <c r="F113" s="83">
        <f t="shared" si="27"/>
        <v>0</v>
      </c>
      <c r="G113" s="83">
        <f t="shared" si="27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8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8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8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8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8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8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8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8"/>
        <v>0</v>
      </c>
    </row>
    <row r="123" spans="1:7" x14ac:dyDescent="0.25">
      <c r="A123" s="84" t="s">
        <v>351</v>
      </c>
      <c r="B123" s="83">
        <f t="shared" ref="B123:G123" si="29">SUM(B124:B132)</f>
        <v>0</v>
      </c>
      <c r="C123" s="83">
        <f t="shared" si="29"/>
        <v>0</v>
      </c>
      <c r="D123" s="83">
        <f t="shared" si="29"/>
        <v>0</v>
      </c>
      <c r="E123" s="83">
        <f t="shared" si="29"/>
        <v>0</v>
      </c>
      <c r="F123" s="83">
        <f t="shared" si="29"/>
        <v>0</v>
      </c>
      <c r="G123" s="83">
        <f t="shared" si="29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0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0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0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0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0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0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0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0"/>
        <v>0</v>
      </c>
    </row>
    <row r="133" spans="1:7" x14ac:dyDescent="0.25">
      <c r="A133" s="84" t="s">
        <v>361</v>
      </c>
      <c r="B133" s="83">
        <f t="shared" ref="B133:G133" si="31">SUM(B134:B136)</f>
        <v>0</v>
      </c>
      <c r="C133" s="83">
        <f t="shared" si="31"/>
        <v>0</v>
      </c>
      <c r="D133" s="83">
        <f t="shared" si="31"/>
        <v>0</v>
      </c>
      <c r="E133" s="83">
        <f t="shared" si="31"/>
        <v>0</v>
      </c>
      <c r="F133" s="83">
        <f t="shared" si="31"/>
        <v>0</v>
      </c>
      <c r="G133" s="83">
        <f t="shared" si="31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2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2"/>
        <v>0</v>
      </c>
    </row>
    <row r="137" spans="1:7" x14ac:dyDescent="0.25">
      <c r="A137" s="84" t="s">
        <v>365</v>
      </c>
      <c r="B137" s="83">
        <f t="shared" ref="B137:G137" si="33">SUM(B138:B142,B144:B145)</f>
        <v>0</v>
      </c>
      <c r="C137" s="83">
        <f t="shared" si="33"/>
        <v>0</v>
      </c>
      <c r="D137" s="83">
        <f t="shared" si="33"/>
        <v>0</v>
      </c>
      <c r="E137" s="83">
        <f t="shared" si="33"/>
        <v>0</v>
      </c>
      <c r="F137" s="83">
        <f t="shared" si="33"/>
        <v>0</v>
      </c>
      <c r="G137" s="83">
        <f t="shared" si="33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4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4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4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4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4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4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4"/>
        <v>0</v>
      </c>
    </row>
    <row r="146" spans="1:7" x14ac:dyDescent="0.25">
      <c r="A146" s="84" t="s">
        <v>374</v>
      </c>
      <c r="B146" s="83">
        <f t="shared" ref="B146:G146" si="35">SUM(B147:B149)</f>
        <v>0</v>
      </c>
      <c r="C146" s="83">
        <f t="shared" si="35"/>
        <v>0</v>
      </c>
      <c r="D146" s="83">
        <f t="shared" si="35"/>
        <v>0</v>
      </c>
      <c r="E146" s="83">
        <f t="shared" si="35"/>
        <v>0</v>
      </c>
      <c r="F146" s="83">
        <f t="shared" si="35"/>
        <v>0</v>
      </c>
      <c r="G146" s="83">
        <f t="shared" si="35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6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6"/>
        <v>0</v>
      </c>
    </row>
    <row r="150" spans="1:7" x14ac:dyDescent="0.25">
      <c r="A150" s="84" t="s">
        <v>378</v>
      </c>
      <c r="B150" s="83">
        <f t="shared" ref="B150:G150" si="37">SUM(B151:B157)</f>
        <v>0</v>
      </c>
      <c r="C150" s="83">
        <f t="shared" si="37"/>
        <v>0</v>
      </c>
      <c r="D150" s="83">
        <f t="shared" si="37"/>
        <v>0</v>
      </c>
      <c r="E150" s="83">
        <f t="shared" si="37"/>
        <v>0</v>
      </c>
      <c r="F150" s="83">
        <f t="shared" si="37"/>
        <v>0</v>
      </c>
      <c r="G150" s="83">
        <f t="shared" si="37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8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8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8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8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8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8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9">B9+B84</f>
        <v>4843800</v>
      </c>
      <c r="C159" s="90">
        <f t="shared" si="39"/>
        <v>0</v>
      </c>
      <c r="D159" s="90">
        <f t="shared" si="39"/>
        <v>4843800</v>
      </c>
      <c r="E159" s="90">
        <f t="shared" si="39"/>
        <v>671508.8</v>
      </c>
      <c r="F159" s="90">
        <f t="shared" si="39"/>
        <v>671508.8</v>
      </c>
      <c r="G159" s="90">
        <f t="shared" si="39"/>
        <v>4172291.2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C37 B28:F28 B39:G47 B38:F38 B50:G57 B48:F48 B59:G61 B58:F58 B63:G70 B62:F62 B71:F92 B94:F159 B93:C93 E93:F93 B12:C12 G11 B16:C17 C14 C15 C13 C19 C20 B26:C26 C22 C23 C24 C25 C27 C29 C30 C31 C32 C33 C34 C35 C36 C49 E49:G49 E12 E16:E17 E14 G15 G13 G19 E21 G20 E26 G22 E23 G24 G25 E27 G29 G30 G31 G32 G33 G36 G37 G12 G16:G17 G14 G21 G26 G23 G27 G34 G35 E34 E35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G11" sqref="G11"/>
    </sheetView>
  </sheetViews>
  <sheetFormatPr baseColWidth="10" defaultColWidth="11" defaultRowHeight="15" x14ac:dyDescent="0.25"/>
  <cols>
    <col min="1" max="1" width="63.710937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4843800</v>
      </c>
      <c r="C9" s="30">
        <f t="shared" ref="C9:G9" si="0">SUM(C10:C17)</f>
        <v>0</v>
      </c>
      <c r="D9" s="30">
        <f t="shared" si="0"/>
        <v>4843800</v>
      </c>
      <c r="E9" s="30">
        <f t="shared" si="0"/>
        <v>671508.8</v>
      </c>
      <c r="F9" s="30">
        <f t="shared" si="0"/>
        <v>671508.8</v>
      </c>
      <c r="G9" s="30">
        <f t="shared" si="0"/>
        <v>4172291.2</v>
      </c>
    </row>
    <row r="10" spans="1:7" x14ac:dyDescent="0.25">
      <c r="A10" s="63" t="s">
        <v>603</v>
      </c>
      <c r="B10" s="75">
        <v>4843800</v>
      </c>
      <c r="C10" s="75">
        <v>0</v>
      </c>
      <c r="D10" s="75">
        <f>+B10+C10</f>
        <v>4843800</v>
      </c>
      <c r="E10" s="75">
        <v>671508.8</v>
      </c>
      <c r="F10" s="75">
        <v>671508.8</v>
      </c>
      <c r="G10" s="75">
        <f>+D10-E10</f>
        <v>4172291.2</v>
      </c>
    </row>
    <row r="11" spans="1:7" x14ac:dyDescent="0.25">
      <c r="A11" s="63" t="s">
        <v>392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4843800</v>
      </c>
      <c r="C29" s="4">
        <f t="shared" ref="C29:G29" si="2">SUM(C19,C9)</f>
        <v>0</v>
      </c>
      <c r="D29" s="4">
        <f t="shared" si="2"/>
        <v>4843800</v>
      </c>
      <c r="E29" s="4">
        <f t="shared" si="2"/>
        <v>671508.8</v>
      </c>
      <c r="F29" s="4">
        <f t="shared" si="2"/>
        <v>671508.8</v>
      </c>
      <c r="G29" s="4">
        <f t="shared" si="2"/>
        <v>4172291.2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 C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91" customWidth="1"/>
    <col min="2" max="7" width="19.28515625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4843800</v>
      </c>
      <c r="C9" s="30">
        <f t="shared" ref="C9:G9" si="0">SUM(C10,C19,C27,C37)</f>
        <v>0</v>
      </c>
      <c r="D9" s="30">
        <f t="shared" si="0"/>
        <v>4843800</v>
      </c>
      <c r="E9" s="30">
        <f t="shared" si="0"/>
        <v>671508.8</v>
      </c>
      <c r="F9" s="30">
        <f t="shared" si="0"/>
        <v>671508.8</v>
      </c>
      <c r="G9" s="30">
        <f t="shared" si="0"/>
        <v>4172291.2</v>
      </c>
    </row>
    <row r="10" spans="1:7" ht="15" customHeight="1" x14ac:dyDescent="0.25">
      <c r="A10" s="58" t="s">
        <v>406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4843800</v>
      </c>
      <c r="C19" s="47">
        <f t="shared" ref="C19:G19" si="2">SUM(C20:C26)</f>
        <v>0</v>
      </c>
      <c r="D19" s="47">
        <f t="shared" si="2"/>
        <v>4843800</v>
      </c>
      <c r="E19" s="47">
        <f t="shared" si="2"/>
        <v>671508.8</v>
      </c>
      <c r="F19" s="47">
        <f t="shared" si="2"/>
        <v>671508.8</v>
      </c>
      <c r="G19" s="47">
        <f t="shared" si="2"/>
        <v>4172291.2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4843800</v>
      </c>
      <c r="C26" s="47">
        <v>0</v>
      </c>
      <c r="D26" s="47">
        <f>+B26+C26</f>
        <v>4843800</v>
      </c>
      <c r="E26" s="47">
        <v>671508.8</v>
      </c>
      <c r="F26" s="47">
        <v>671508.8</v>
      </c>
      <c r="G26" s="47">
        <f>+D26-E26</f>
        <v>4172291.2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4843800</v>
      </c>
      <c r="C77" s="4">
        <f t="shared" ref="C77:G77" si="10">C43+C9</f>
        <v>0</v>
      </c>
      <c r="D77" s="4">
        <f t="shared" si="10"/>
        <v>4843800</v>
      </c>
      <c r="E77" s="4">
        <f t="shared" si="10"/>
        <v>671508.8</v>
      </c>
      <c r="F77" s="4">
        <f t="shared" si="10"/>
        <v>671508.8</v>
      </c>
      <c r="G77" s="4">
        <f t="shared" si="10"/>
        <v>4172291.2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5 B27:G77 C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28" sqref="B28"/>
    </sheetView>
  </sheetViews>
  <sheetFormatPr baseColWidth="10" defaultColWidth="11" defaultRowHeight="15" x14ac:dyDescent="0.25"/>
  <cols>
    <col min="1" max="1" width="81.5703125" customWidth="1"/>
    <col min="2" max="7" width="24.140625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INSTITUTO MUNICIPAL DE SALAMANCA PARA LAS MUJERES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3403370</v>
      </c>
      <c r="C9" s="119">
        <f t="shared" ref="C9:G9" si="0">SUM(C10,C11,C12,C15,C16,C19)</f>
        <v>0</v>
      </c>
      <c r="D9" s="119">
        <f t="shared" si="0"/>
        <v>3403370</v>
      </c>
      <c r="E9" s="119">
        <f t="shared" si="0"/>
        <v>353583.51</v>
      </c>
      <c r="F9" s="119">
        <f t="shared" si="0"/>
        <v>353583.51</v>
      </c>
      <c r="G9" s="119">
        <f t="shared" si="0"/>
        <v>3049786.49</v>
      </c>
    </row>
    <row r="10" spans="1:7" x14ac:dyDescent="0.25">
      <c r="A10" s="58" t="s">
        <v>443</v>
      </c>
      <c r="B10" s="75">
        <v>3403370</v>
      </c>
      <c r="C10" s="75">
        <v>0</v>
      </c>
      <c r="D10" s="75">
        <f>+B10+C10</f>
        <v>3403370</v>
      </c>
      <c r="E10" s="75">
        <v>353583.51</v>
      </c>
      <c r="F10" s="75">
        <v>353583.51</v>
      </c>
      <c r="G10" s="76">
        <f>D10-E10</f>
        <v>3049786.49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3403370</v>
      </c>
      <c r="C33" s="119">
        <f t="shared" ref="C33:G33" si="8">C21+C9</f>
        <v>0</v>
      </c>
      <c r="D33" s="119">
        <f t="shared" si="8"/>
        <v>3403370</v>
      </c>
      <c r="E33" s="119">
        <f t="shared" si="8"/>
        <v>353583.51</v>
      </c>
      <c r="F33" s="119">
        <f t="shared" si="8"/>
        <v>353583.51</v>
      </c>
      <c r="G33" s="119">
        <f t="shared" si="8"/>
        <v>3049786.49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IM206</cp:lastModifiedBy>
  <cp:revision/>
  <cp:lastPrinted>2025-04-28T17:22:35Z</cp:lastPrinted>
  <dcterms:created xsi:type="dcterms:W3CDTF">2023-03-16T22:14:51Z</dcterms:created>
  <dcterms:modified xsi:type="dcterms:W3CDTF">2025-04-28T17:51:23Z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